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b\Desktop\"/>
    </mc:Choice>
  </mc:AlternateContent>
  <xr:revisionPtr revIDLastSave="0" documentId="13_ncr:1_{73C0C997-AFE2-486F-8AAA-8ECA7978A89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Фин план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5" i="1" l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E36" i="1" s="1"/>
  <c r="E11" i="1" s="1"/>
  <c r="D43" i="1"/>
  <c r="C43" i="1"/>
  <c r="C36" i="1" s="1"/>
  <c r="C3" i="1" s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E41" i="1"/>
  <c r="D41" i="1"/>
  <c r="C41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F37" i="1"/>
  <c r="X36" i="1"/>
  <c r="W36" i="1"/>
  <c r="W37" i="1" s="1"/>
  <c r="V36" i="1"/>
  <c r="U36" i="1"/>
  <c r="U37" i="1" s="1"/>
  <c r="T36" i="1"/>
  <c r="S36" i="1"/>
  <c r="S37" i="1" s="1"/>
  <c r="R36" i="1"/>
  <c r="Q36" i="1"/>
  <c r="Q37" i="1" s="1"/>
  <c r="P36" i="1"/>
  <c r="P32" i="1" s="1"/>
  <c r="O36" i="1"/>
  <c r="O37" i="1" s="1"/>
  <c r="N36" i="1"/>
  <c r="M36" i="1"/>
  <c r="M37" i="1" s="1"/>
  <c r="L36" i="1"/>
  <c r="L32" i="1" s="1"/>
  <c r="K36" i="1"/>
  <c r="K37" i="1" s="1"/>
  <c r="J36" i="1"/>
  <c r="I36" i="1"/>
  <c r="I37" i="1" s="1"/>
  <c r="D36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D24" i="1" s="1"/>
  <c r="C33" i="1"/>
  <c r="X32" i="1"/>
  <c r="X24" i="1" s="1"/>
  <c r="V32" i="1"/>
  <c r="T32" i="1"/>
  <c r="T24" i="1" s="1"/>
  <c r="R32" i="1"/>
  <c r="O32" i="1"/>
  <c r="O24" i="1" s="1"/>
  <c r="N32" i="1"/>
  <c r="M32" i="1"/>
  <c r="M24" i="1" s="1"/>
  <c r="J32" i="1"/>
  <c r="H32" i="1"/>
  <c r="H24" i="1" s="1"/>
  <c r="G32" i="1"/>
  <c r="F32" i="1"/>
  <c r="F24" i="1" s="1"/>
  <c r="V24" i="1"/>
  <c r="V11" i="1" s="1"/>
  <c r="R24" i="1"/>
  <c r="R11" i="1" s="1"/>
  <c r="N24" i="1"/>
  <c r="J24" i="1"/>
  <c r="G24" i="1"/>
  <c r="E24" i="1"/>
  <c r="C24" i="1"/>
  <c r="G19" i="1"/>
  <c r="G15" i="1" s="1"/>
  <c r="F18" i="1"/>
  <c r="F17" i="1"/>
  <c r="E16" i="1"/>
  <c r="E15" i="1" s="1"/>
  <c r="E12" i="1" s="1"/>
  <c r="C16" i="1"/>
  <c r="C15" i="1" s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D15" i="1"/>
  <c r="V12" i="1"/>
  <c r="R12" i="1"/>
  <c r="H12" i="1" l="1"/>
  <c r="H11" i="1"/>
  <c r="O12" i="1"/>
  <c r="O11" i="1"/>
  <c r="T12" i="1"/>
  <c r="T11" i="1"/>
  <c r="X12" i="1"/>
  <c r="X11" i="1"/>
  <c r="D12" i="1"/>
  <c r="D11" i="1"/>
  <c r="J12" i="1"/>
  <c r="N12" i="1"/>
  <c r="J11" i="1"/>
  <c r="N11" i="1"/>
  <c r="F15" i="1"/>
  <c r="F11" i="1" s="1"/>
  <c r="I32" i="1"/>
  <c r="I24" i="1" s="1"/>
  <c r="K32" i="1"/>
  <c r="K24" i="1" s="1"/>
  <c r="Q32" i="1"/>
  <c r="Q24" i="1" s="1"/>
  <c r="S32" i="1"/>
  <c r="S24" i="1" s="1"/>
  <c r="U32" i="1"/>
  <c r="U24" i="1" s="1"/>
  <c r="W32" i="1"/>
  <c r="W24" i="1"/>
  <c r="W12" i="1" s="1"/>
  <c r="J37" i="1"/>
  <c r="L24" i="1"/>
  <c r="L12" i="1" s="1"/>
  <c r="N37" i="1"/>
  <c r="P24" i="1"/>
  <c r="P12" i="1" s="1"/>
  <c r="R37" i="1"/>
  <c r="T37" i="1"/>
  <c r="V37" i="1"/>
  <c r="X37" i="1"/>
  <c r="C9" i="1"/>
  <c r="D9" i="1" s="1"/>
  <c r="E9" i="1" s="1"/>
  <c r="C11" i="1"/>
  <c r="C12" i="1"/>
  <c r="I12" i="1"/>
  <c r="I11" i="1"/>
  <c r="G11" i="1"/>
  <c r="G12" i="1"/>
  <c r="U12" i="1"/>
  <c r="U11" i="1"/>
  <c r="L11" i="1"/>
  <c r="Q12" i="1"/>
  <c r="Q11" i="1"/>
  <c r="W11" i="1"/>
  <c r="P11" i="1"/>
  <c r="M12" i="1"/>
  <c r="M11" i="1"/>
  <c r="L37" i="1"/>
  <c r="P37" i="1"/>
  <c r="S12" i="1" l="1"/>
  <c r="S11" i="1"/>
  <c r="K12" i="1"/>
  <c r="K11" i="1"/>
  <c r="F9" i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F12" i="1"/>
  <c r="C4" i="1" s="1"/>
  <c r="C2" i="1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</calcChain>
</file>

<file path=xl/sharedStrings.xml><?xml version="1.0" encoding="utf-8"?>
<sst xmlns="http://schemas.openxmlformats.org/spreadsheetml/2006/main" count="40" uniqueCount="39">
  <si>
    <t>Рентабельноть:</t>
  </si>
  <si>
    <t>Средний чек</t>
  </si>
  <si>
    <t>Подоходный налог</t>
  </si>
  <si>
    <t>В фонды с одной ЗП</t>
  </si>
  <si>
    <t>Заработали:</t>
  </si>
  <si>
    <t>Потратили:</t>
  </si>
  <si>
    <t>Движение средств</t>
  </si>
  <si>
    <t>Прибыль в месяц</t>
  </si>
  <si>
    <t>Затраты всего в мес</t>
  </si>
  <si>
    <t>Затраты нарастаюшее</t>
  </si>
  <si>
    <t>Затраты переменные</t>
  </si>
  <si>
    <t>Другое</t>
  </si>
  <si>
    <t>Закуп сырьё</t>
  </si>
  <si>
    <t>Закуп упаковка</t>
  </si>
  <si>
    <t>Закуп этикетка</t>
  </si>
  <si>
    <t>Контекст</t>
  </si>
  <si>
    <t>SMM</t>
  </si>
  <si>
    <t>СЕО</t>
  </si>
  <si>
    <t>Непредвиденные расходы</t>
  </si>
  <si>
    <t>Затраты постоянные</t>
  </si>
  <si>
    <t>Кол-во сотрудников</t>
  </si>
  <si>
    <t>ЗП Директор</t>
  </si>
  <si>
    <t>ЗП Управляющий</t>
  </si>
  <si>
    <t>ЗП Менеджер 1</t>
  </si>
  <si>
    <t>ЗП Менеджер 2</t>
  </si>
  <si>
    <t>ЗП Курьер</t>
  </si>
  <si>
    <t>ЗП Бухгалтер</t>
  </si>
  <si>
    <t>Налог на прибыль (6%)</t>
  </si>
  <si>
    <t>В фонды с ЗП (34%)</t>
  </si>
  <si>
    <t>Аренда</t>
  </si>
  <si>
    <t xml:space="preserve">Связь(тел., интернет) </t>
  </si>
  <si>
    <t>Валовый доход (продажы)</t>
  </si>
  <si>
    <t>Продаж всего</t>
  </si>
  <si>
    <t>Кол-во продаж с СЕО</t>
  </si>
  <si>
    <t>Сумма продаж  с СЕО</t>
  </si>
  <si>
    <t>Кол-во продаж с контекста</t>
  </si>
  <si>
    <t>Сумма продаж с контекста</t>
  </si>
  <si>
    <t>Кол-во продаж с SMM</t>
  </si>
  <si>
    <t>Сумма продаж с SMM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</si>
</sst>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р.-419]#,##0"/>
    <numFmt numFmtId="165" formatCode="#,##0&quot;р.&quot;"/>
    <numFmt numFmtId="166" formatCode="&quot;  &quot;mmmyyyy"/>
  </numFmts>
  <fonts count="7" x14ac:knownFonts="1">
    <font>
      <sz val="11"/>
      <color rgb="FF000000"/>
      <name val="Calibri"/>
    </font>
    <font>
      <sz val="11"/>
      <name val="Calibri"/>
    </font>
    <font>
      <b/>
      <sz val="11"/>
      <name val="Calibri"/>
    </font>
    <font>
      <b/>
      <sz val="11"/>
      <color rgb="FF000000"/>
      <name val="Calibri"/>
    </font>
    <font>
      <sz val="11"/>
      <name val="Calibri"/>
    </font>
    <font>
      <sz val="10"/>
      <color rgb="FF000000"/>
      <name val="Calibri"/>
    </font>
    <font>
      <b/>
      <sz val="10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CCC0D9"/>
        <bgColor rgb="FFCCC0D9"/>
      </patternFill>
    </fill>
    <fill>
      <patternFill patternType="solid">
        <fgColor rgb="FFF4EAE9"/>
        <bgColor rgb="FFF4EAE9"/>
      </patternFill>
    </fill>
    <fill>
      <patternFill patternType="solid">
        <fgColor rgb="FF00FF00"/>
        <bgColor rgb="FF00FF00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2" borderId="1" xfId="0" applyFont="1" applyFill="1" applyBorder="1" applyAlignment="1">
      <alignment horizontal="center" vertical="center" wrapText="1"/>
    </xf>
    <xf numFmtId="10" fontId="0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165" fontId="0" fillId="0" borderId="5" xfId="0" applyNumberFormat="1" applyFont="1" applyBorder="1" applyAlignment="1">
      <alignment horizontal="center" vertical="center" wrapText="1"/>
    </xf>
    <xf numFmtId="165" fontId="0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165" fontId="3" fillId="7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165" fontId="3" fillId="5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165" fontId="3" fillId="6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165" fontId="0" fillId="8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165" fontId="3" fillId="5" borderId="9" xfId="0" applyNumberFormat="1" applyFont="1" applyFill="1" applyBorder="1" applyAlignment="1">
      <alignment horizontal="center" vertical="center" wrapText="1"/>
    </xf>
    <xf numFmtId="165" fontId="3" fillId="5" borderId="9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9" borderId="2" xfId="0" applyNumberFormat="1" applyFont="1" applyFill="1" applyBorder="1" applyAlignment="1">
      <alignment horizontal="center" vertical="center" wrapText="1"/>
    </xf>
    <xf numFmtId="1" fontId="5" fillId="9" borderId="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0"/>
  <sheetViews>
    <sheetView tabSelected="1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C7" sqref="C7"/>
    </sheetView>
  </sheetViews>
  <sheetFormatPr defaultColWidth="14.42578125" defaultRowHeight="15" customHeight="1" x14ac:dyDescent="0.25"/>
  <cols>
    <col min="1" max="1" width="4.85546875" customWidth="1"/>
    <col min="2" max="2" width="22.42578125" customWidth="1"/>
    <col min="3" max="3" width="11.85546875" customWidth="1"/>
    <col min="4" max="24" width="11.140625" customWidth="1"/>
    <col min="25" max="25" width="8" customWidth="1"/>
    <col min="26" max="26" width="15.140625" customWidth="1"/>
  </cols>
  <sheetData>
    <row r="1" spans="1:25" ht="15.75" customHeight="1" x14ac:dyDescent="0.25">
      <c r="A1" s="1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2"/>
      <c r="O1" s="2"/>
      <c r="P1" s="2"/>
      <c r="Q1" s="1"/>
      <c r="R1" s="1"/>
      <c r="S1" s="1"/>
      <c r="T1" s="2"/>
      <c r="U1" s="1"/>
      <c r="V1" s="1"/>
      <c r="W1" s="1"/>
      <c r="X1" s="1"/>
      <c r="Y1" s="1"/>
    </row>
    <row r="2" spans="1:25" ht="31.5" customHeight="1" x14ac:dyDescent="0.25">
      <c r="A2" s="1"/>
      <c r="B2" s="4" t="s">
        <v>0</v>
      </c>
      <c r="C2" s="5">
        <f>((C3/C4)-1)</f>
        <v>0.42400128367254242</v>
      </c>
      <c r="D2" s="1"/>
      <c r="E2" s="6" t="s">
        <v>1</v>
      </c>
      <c r="F2" s="6" t="s">
        <v>2</v>
      </c>
      <c r="G2" s="6" t="s">
        <v>3</v>
      </c>
      <c r="H2" s="7"/>
      <c r="I2" s="7"/>
      <c r="J2" s="7"/>
      <c r="K2" s="2"/>
      <c r="L2" s="2"/>
      <c r="M2" s="2"/>
      <c r="N2" s="2"/>
      <c r="O2" s="2"/>
      <c r="P2" s="2"/>
      <c r="Q2" s="1"/>
      <c r="R2" s="1"/>
      <c r="S2" s="1"/>
      <c r="T2" s="2"/>
      <c r="U2" s="1"/>
      <c r="V2" s="1"/>
      <c r="W2" s="1"/>
      <c r="X2" s="1"/>
      <c r="Y2" s="1"/>
    </row>
    <row r="3" spans="1:25" ht="15.75" customHeight="1" x14ac:dyDescent="0.25">
      <c r="A3" s="1"/>
      <c r="B3" s="8" t="s">
        <v>4</v>
      </c>
      <c r="C3" s="9">
        <f>SUM(C36:X36)</f>
        <v>10561419</v>
      </c>
      <c r="D3" s="1"/>
      <c r="E3" s="10">
        <v>900</v>
      </c>
      <c r="F3" s="11">
        <v>0.06</v>
      </c>
      <c r="G3" s="12">
        <v>2720</v>
      </c>
      <c r="H3" s="13"/>
      <c r="I3" s="13"/>
      <c r="J3" s="13"/>
      <c r="K3" s="2"/>
      <c r="L3" s="2"/>
      <c r="M3" s="2"/>
      <c r="N3" s="2"/>
      <c r="O3" s="2"/>
      <c r="P3" s="2"/>
      <c r="Q3" s="1"/>
      <c r="R3" s="1"/>
      <c r="S3" s="1"/>
      <c r="T3" s="2"/>
      <c r="U3" s="1"/>
      <c r="V3" s="1"/>
      <c r="W3" s="1"/>
      <c r="X3" s="1"/>
      <c r="Y3" s="1"/>
    </row>
    <row r="4" spans="1:25" ht="15.75" customHeight="1" x14ac:dyDescent="0.25">
      <c r="A4" s="1"/>
      <c r="B4" s="14" t="s">
        <v>5</v>
      </c>
      <c r="C4" s="15">
        <f>SUM(C12:X12)</f>
        <v>7416720.1400000006</v>
      </c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1"/>
      <c r="R4" s="1"/>
      <c r="S4" s="1"/>
      <c r="T4" s="2"/>
      <c r="U4" s="1"/>
      <c r="V4" s="1"/>
      <c r="W4" s="1"/>
      <c r="X4" s="1"/>
      <c r="Y4" s="1"/>
    </row>
    <row r="5" spans="1:25" ht="15.75" customHeight="1" x14ac:dyDescent="0.25">
      <c r="A5" s="1"/>
      <c r="B5" s="1"/>
      <c r="C5" s="1"/>
      <c r="D5" s="16"/>
      <c r="E5" s="1"/>
      <c r="F5" s="1"/>
      <c r="G5" s="16"/>
      <c r="H5" s="16"/>
      <c r="I5" s="16"/>
      <c r="J5" s="1"/>
      <c r="K5" s="1"/>
      <c r="L5" s="16"/>
      <c r="M5" s="16"/>
      <c r="N5" s="1"/>
      <c r="O5" s="1"/>
      <c r="P5" s="1"/>
      <c r="Q5" s="1"/>
      <c r="R5" s="2"/>
      <c r="S5" s="2"/>
      <c r="T5" s="1"/>
      <c r="U5" s="1"/>
      <c r="V5" s="2"/>
      <c r="W5" s="2"/>
      <c r="X5" s="2"/>
      <c r="Y5" s="2"/>
    </row>
    <row r="6" spans="1:25" ht="15.75" customHeight="1" x14ac:dyDescent="0.25">
      <c r="A6" s="1"/>
      <c r="B6" s="1"/>
      <c r="C6" s="10">
        <v>-1</v>
      </c>
      <c r="D6" s="10">
        <v>1</v>
      </c>
      <c r="E6" s="10">
        <v>2</v>
      </c>
      <c r="F6" s="17">
        <v>3</v>
      </c>
      <c r="G6" s="18">
        <v>4</v>
      </c>
      <c r="H6" s="19">
        <v>5</v>
      </c>
      <c r="I6" s="10">
        <v>6</v>
      </c>
      <c r="J6" s="10">
        <v>7</v>
      </c>
      <c r="K6" s="10">
        <v>8</v>
      </c>
      <c r="L6" s="10">
        <v>9</v>
      </c>
      <c r="M6" s="10">
        <v>10</v>
      </c>
      <c r="N6" s="10">
        <v>11</v>
      </c>
      <c r="O6" s="10">
        <v>12</v>
      </c>
      <c r="P6" s="10">
        <v>13</v>
      </c>
      <c r="Q6" s="10">
        <v>14</v>
      </c>
      <c r="R6" s="2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  <c r="X6" s="10">
        <v>21</v>
      </c>
      <c r="Y6" s="1"/>
    </row>
    <row r="7" spans="1:25" ht="15.75" customHeight="1" x14ac:dyDescent="0.25">
      <c r="A7" s="1"/>
      <c r="B7" s="1"/>
      <c r="C7" s="21">
        <v>42795</v>
      </c>
      <c r="D7" s="21">
        <v>42826</v>
      </c>
      <c r="E7" s="21">
        <v>42856</v>
      </c>
      <c r="F7" s="21">
        <v>42887</v>
      </c>
      <c r="G7" s="21">
        <v>42917</v>
      </c>
      <c r="H7" s="21">
        <v>42948</v>
      </c>
      <c r="I7" s="21">
        <v>42979</v>
      </c>
      <c r="J7" s="21">
        <v>43009</v>
      </c>
      <c r="K7" s="21">
        <v>43040</v>
      </c>
      <c r="L7" s="21">
        <v>43070</v>
      </c>
      <c r="M7" s="21">
        <v>43101</v>
      </c>
      <c r="N7" s="21">
        <v>43132</v>
      </c>
      <c r="O7" s="21">
        <v>43160</v>
      </c>
      <c r="P7" s="21">
        <v>43191</v>
      </c>
      <c r="Q7" s="21">
        <v>43221</v>
      </c>
      <c r="R7" s="21">
        <v>43252</v>
      </c>
      <c r="S7" s="21">
        <v>43313</v>
      </c>
      <c r="T7" s="21">
        <v>43344</v>
      </c>
      <c r="U7" s="21">
        <v>43374</v>
      </c>
      <c r="V7" s="21">
        <v>43405</v>
      </c>
      <c r="W7" s="21">
        <v>43435</v>
      </c>
      <c r="X7" s="3"/>
      <c r="Y7" s="1"/>
    </row>
    <row r="8" spans="1:25" ht="8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1" customHeight="1" x14ac:dyDescent="0.25">
      <c r="A9" s="1"/>
      <c r="B9" s="22" t="s">
        <v>6</v>
      </c>
      <c r="C9" s="23">
        <f>C36-SUM(C24,C15)</f>
        <v>-135886</v>
      </c>
      <c r="D9" s="23">
        <f t="shared" ref="D9:X9" si="0">SUM(D36,C9)-SUM(D24,D15)</f>
        <v>-154607</v>
      </c>
      <c r="E9" s="23">
        <f t="shared" si="0"/>
        <v>-203328</v>
      </c>
      <c r="F9" s="23">
        <f t="shared" si="0"/>
        <v>-310729.83999999997</v>
      </c>
      <c r="G9" s="23">
        <f t="shared" si="0"/>
        <v>-377622.74</v>
      </c>
      <c r="H9" s="23">
        <f t="shared" si="0"/>
        <v>-470571.14</v>
      </c>
      <c r="I9" s="23">
        <f t="shared" si="0"/>
        <v>-412824.14</v>
      </c>
      <c r="J9" s="23">
        <f t="shared" si="0"/>
        <v>-390187.14</v>
      </c>
      <c r="K9" s="23">
        <f t="shared" si="0"/>
        <v>-353630.14</v>
      </c>
      <c r="L9" s="23">
        <f t="shared" si="0"/>
        <v>-247873.14</v>
      </c>
      <c r="M9" s="23">
        <f t="shared" si="0"/>
        <v>-144917.14000000001</v>
      </c>
      <c r="N9" s="23">
        <f t="shared" si="0"/>
        <v>10318.859999999986</v>
      </c>
      <c r="O9" s="23">
        <f t="shared" si="0"/>
        <v>182474.86</v>
      </c>
      <c r="P9" s="23">
        <f t="shared" si="0"/>
        <v>371550.86</v>
      </c>
      <c r="Q9" s="23">
        <f t="shared" si="0"/>
        <v>594466.85999999987</v>
      </c>
      <c r="R9" s="23">
        <f t="shared" si="0"/>
        <v>842762.85999999987</v>
      </c>
      <c r="S9" s="23">
        <f t="shared" si="0"/>
        <v>1124898.8599999999</v>
      </c>
      <c r="T9" s="23">
        <f t="shared" si="0"/>
        <v>1440874.8599999999</v>
      </c>
      <c r="U9" s="23">
        <f t="shared" si="0"/>
        <v>1790690.8599999999</v>
      </c>
      <c r="V9" s="23">
        <f t="shared" si="0"/>
        <v>2199726.86</v>
      </c>
      <c r="W9" s="23">
        <f t="shared" si="0"/>
        <v>2651062.86</v>
      </c>
      <c r="X9" s="23">
        <f t="shared" si="0"/>
        <v>3144698.86</v>
      </c>
      <c r="Y9" s="24"/>
    </row>
    <row r="10" spans="1:25" ht="7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6.5" customHeight="1" x14ac:dyDescent="0.25">
      <c r="A11" s="1"/>
      <c r="B11" s="25" t="s">
        <v>7</v>
      </c>
      <c r="C11" s="26">
        <f t="shared" ref="C11:X11" si="1">C36-SUM(C24,C15)</f>
        <v>-135886</v>
      </c>
      <c r="D11" s="26">
        <f t="shared" si="1"/>
        <v>-18721</v>
      </c>
      <c r="E11" s="26">
        <f t="shared" si="1"/>
        <v>-48721</v>
      </c>
      <c r="F11" s="26">
        <f t="shared" si="1"/>
        <v>-107401.84</v>
      </c>
      <c r="G11" s="26">
        <f t="shared" si="1"/>
        <v>-66892.899999999994</v>
      </c>
      <c r="H11" s="26">
        <f t="shared" si="1"/>
        <v>-92948.4</v>
      </c>
      <c r="I11" s="26">
        <f t="shared" si="1"/>
        <v>57747</v>
      </c>
      <c r="J11" s="26">
        <f t="shared" si="1"/>
        <v>22637</v>
      </c>
      <c r="K11" s="26">
        <f t="shared" si="1"/>
        <v>36557</v>
      </c>
      <c r="L11" s="26">
        <f t="shared" si="1"/>
        <v>105757</v>
      </c>
      <c r="M11" s="26">
        <f t="shared" si="1"/>
        <v>102956</v>
      </c>
      <c r="N11" s="26">
        <f t="shared" si="1"/>
        <v>155236</v>
      </c>
      <c r="O11" s="26">
        <f t="shared" si="1"/>
        <v>172156</v>
      </c>
      <c r="P11" s="26">
        <f t="shared" si="1"/>
        <v>189076</v>
      </c>
      <c r="Q11" s="26">
        <f t="shared" si="1"/>
        <v>222916</v>
      </c>
      <c r="R11" s="26">
        <f t="shared" si="1"/>
        <v>248296</v>
      </c>
      <c r="S11" s="26">
        <f t="shared" si="1"/>
        <v>282136</v>
      </c>
      <c r="T11" s="26">
        <f t="shared" si="1"/>
        <v>315976</v>
      </c>
      <c r="U11" s="26">
        <f t="shared" si="1"/>
        <v>349816</v>
      </c>
      <c r="V11" s="26">
        <f t="shared" si="1"/>
        <v>409036</v>
      </c>
      <c r="W11" s="26">
        <f t="shared" si="1"/>
        <v>451336</v>
      </c>
      <c r="X11" s="26">
        <f t="shared" si="1"/>
        <v>493636</v>
      </c>
      <c r="Y11" s="1"/>
    </row>
    <row r="12" spans="1:25" ht="18" customHeight="1" x14ac:dyDescent="0.25">
      <c r="A12" s="1"/>
      <c r="B12" s="27" t="s">
        <v>8</v>
      </c>
      <c r="C12" s="28">
        <f t="shared" ref="C12:X12" si="2">SUM(C24,C15)</f>
        <v>135886</v>
      </c>
      <c r="D12" s="28">
        <f t="shared" si="2"/>
        <v>18721</v>
      </c>
      <c r="E12" s="28">
        <f t="shared" si="2"/>
        <v>48721</v>
      </c>
      <c r="F12" s="28">
        <f t="shared" si="2"/>
        <v>109565.84</v>
      </c>
      <c r="G12" s="28">
        <f t="shared" si="2"/>
        <v>74557.899999999994</v>
      </c>
      <c r="H12" s="28">
        <f t="shared" si="2"/>
        <v>132538.4</v>
      </c>
      <c r="I12" s="28">
        <f t="shared" si="2"/>
        <v>131253</v>
      </c>
      <c r="J12" s="28">
        <f t="shared" si="2"/>
        <v>247363</v>
      </c>
      <c r="K12" s="28">
        <f t="shared" si="2"/>
        <v>251443</v>
      </c>
      <c r="L12" s="28">
        <f t="shared" si="2"/>
        <v>362243</v>
      </c>
      <c r="M12" s="28">
        <f t="shared" si="2"/>
        <v>383044</v>
      </c>
      <c r="N12" s="28">
        <f t="shared" si="2"/>
        <v>492764</v>
      </c>
      <c r="O12" s="28">
        <f t="shared" si="2"/>
        <v>493844</v>
      </c>
      <c r="P12" s="28">
        <f t="shared" si="2"/>
        <v>494924</v>
      </c>
      <c r="Q12" s="28">
        <f t="shared" si="2"/>
        <v>497084</v>
      </c>
      <c r="R12" s="28">
        <f t="shared" si="2"/>
        <v>498704</v>
      </c>
      <c r="S12" s="28">
        <f t="shared" si="2"/>
        <v>500864</v>
      </c>
      <c r="T12" s="28">
        <f t="shared" si="2"/>
        <v>503024</v>
      </c>
      <c r="U12" s="28">
        <f t="shared" si="2"/>
        <v>505184</v>
      </c>
      <c r="V12" s="28">
        <f t="shared" si="2"/>
        <v>508964</v>
      </c>
      <c r="W12" s="28">
        <f t="shared" si="2"/>
        <v>511664</v>
      </c>
      <c r="X12" s="28">
        <f t="shared" si="2"/>
        <v>514364</v>
      </c>
      <c r="Y12" s="1"/>
    </row>
    <row r="13" spans="1:25" ht="7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2.5" customHeight="1" x14ac:dyDescent="0.25">
      <c r="A14" s="1"/>
      <c r="B14" s="29" t="s">
        <v>9</v>
      </c>
      <c r="C14" s="30">
        <f>C12</f>
        <v>135886</v>
      </c>
      <c r="D14" s="30">
        <f t="shared" ref="D14:X14" si="3">SUM(D12,C14)</f>
        <v>154607</v>
      </c>
      <c r="E14" s="30">
        <f t="shared" si="3"/>
        <v>203328</v>
      </c>
      <c r="F14" s="30">
        <f t="shared" si="3"/>
        <v>312893.83999999997</v>
      </c>
      <c r="G14" s="30">
        <f t="shared" si="3"/>
        <v>387451.74</v>
      </c>
      <c r="H14" s="30">
        <f t="shared" si="3"/>
        <v>519990.14</v>
      </c>
      <c r="I14" s="30">
        <f t="shared" si="3"/>
        <v>651243.14</v>
      </c>
      <c r="J14" s="30">
        <f t="shared" si="3"/>
        <v>898606.14</v>
      </c>
      <c r="K14" s="30">
        <f t="shared" si="3"/>
        <v>1150049.1400000001</v>
      </c>
      <c r="L14" s="30">
        <f t="shared" si="3"/>
        <v>1512292.1400000001</v>
      </c>
      <c r="M14" s="30">
        <f t="shared" si="3"/>
        <v>1895336.1400000001</v>
      </c>
      <c r="N14" s="30">
        <f t="shared" si="3"/>
        <v>2388100.14</v>
      </c>
      <c r="O14" s="30">
        <f t="shared" si="3"/>
        <v>2881944.14</v>
      </c>
      <c r="P14" s="30">
        <f t="shared" si="3"/>
        <v>3376868.14</v>
      </c>
      <c r="Q14" s="30">
        <f t="shared" si="3"/>
        <v>3873952.14</v>
      </c>
      <c r="R14" s="30">
        <f t="shared" si="3"/>
        <v>4372656.1400000006</v>
      </c>
      <c r="S14" s="30">
        <f t="shared" si="3"/>
        <v>4873520.1400000006</v>
      </c>
      <c r="T14" s="30">
        <f t="shared" si="3"/>
        <v>5376544.1400000006</v>
      </c>
      <c r="U14" s="30">
        <f t="shared" si="3"/>
        <v>5881728.1400000006</v>
      </c>
      <c r="V14" s="30">
        <f t="shared" si="3"/>
        <v>6390692.1400000006</v>
      </c>
      <c r="W14" s="30">
        <f t="shared" si="3"/>
        <v>6902356.1400000006</v>
      </c>
      <c r="X14" s="30">
        <f t="shared" si="3"/>
        <v>7416720.1400000006</v>
      </c>
      <c r="Y14" s="1"/>
    </row>
    <row r="15" spans="1:25" ht="22.5" customHeight="1" x14ac:dyDescent="0.25">
      <c r="A15" s="1"/>
      <c r="B15" s="31" t="s">
        <v>10</v>
      </c>
      <c r="C15" s="32">
        <f t="shared" ref="C15:E15" si="4">SUM(C16:C22)</f>
        <v>135886</v>
      </c>
      <c r="D15" s="32">
        <f t="shared" si="4"/>
        <v>8000</v>
      </c>
      <c r="E15" s="32">
        <f t="shared" si="4"/>
        <v>34000</v>
      </c>
      <c r="F15" s="32">
        <f t="shared" ref="F15:R15" si="5">SUM(F16:F23)</f>
        <v>45773</v>
      </c>
      <c r="G15" s="32">
        <f t="shared" si="5"/>
        <v>5935</v>
      </c>
      <c r="H15" s="32">
        <f t="shared" si="5"/>
        <v>58000</v>
      </c>
      <c r="I15" s="32">
        <f t="shared" si="5"/>
        <v>39750</v>
      </c>
      <c r="J15" s="32">
        <f t="shared" si="5"/>
        <v>151000</v>
      </c>
      <c r="K15" s="32">
        <f t="shared" si="5"/>
        <v>151000</v>
      </c>
      <c r="L15" s="32">
        <f t="shared" si="5"/>
        <v>251000</v>
      </c>
      <c r="M15" s="32">
        <f t="shared" si="5"/>
        <v>251000</v>
      </c>
      <c r="N15" s="32">
        <f t="shared" si="5"/>
        <v>351000</v>
      </c>
      <c r="O15" s="32">
        <f t="shared" si="5"/>
        <v>351000</v>
      </c>
      <c r="P15" s="32">
        <f t="shared" si="5"/>
        <v>351000</v>
      </c>
      <c r="Q15" s="32">
        <f t="shared" si="5"/>
        <v>351000</v>
      </c>
      <c r="R15" s="32">
        <f t="shared" si="5"/>
        <v>351000</v>
      </c>
      <c r="S15" s="32">
        <f t="shared" ref="S15:X15" si="6">SUM(S16:S22)</f>
        <v>351000</v>
      </c>
      <c r="T15" s="32">
        <f t="shared" si="6"/>
        <v>351000</v>
      </c>
      <c r="U15" s="32">
        <f t="shared" si="6"/>
        <v>351000</v>
      </c>
      <c r="V15" s="32">
        <f t="shared" si="6"/>
        <v>351000</v>
      </c>
      <c r="W15" s="32">
        <f t="shared" si="6"/>
        <v>351000</v>
      </c>
      <c r="X15" s="32">
        <f t="shared" si="6"/>
        <v>351000</v>
      </c>
      <c r="Y15" s="1"/>
    </row>
    <row r="16" spans="1:25" x14ac:dyDescent="0.25">
      <c r="A16" s="1"/>
      <c r="B16" s="10" t="s">
        <v>11</v>
      </c>
      <c r="C16" s="33">
        <f>10000+1100+4000+15000+2700+4000+772+5610+1800+15000+3000+1200+600+5900+3000+15000+3000+3000+5303+6350+2700+10791+5000+3000+2000+360+3000+2000+700</f>
        <v>135886</v>
      </c>
      <c r="D16" s="34">
        <v>5000</v>
      </c>
      <c r="E16" s="35">
        <f>4000+17000+10000</f>
        <v>31000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1"/>
    </row>
    <row r="17" spans="1:25" x14ac:dyDescent="0.25">
      <c r="A17" s="1"/>
      <c r="B17" s="10" t="s">
        <v>12</v>
      </c>
      <c r="C17" s="33"/>
      <c r="D17" s="34"/>
      <c r="E17" s="34"/>
      <c r="F17" s="35">
        <f>29835+1905+800+4003</f>
        <v>36543</v>
      </c>
      <c r="G17" s="35"/>
      <c r="H17" s="36">
        <v>0</v>
      </c>
      <c r="I17" s="36">
        <v>0</v>
      </c>
      <c r="J17" s="35">
        <v>20000</v>
      </c>
      <c r="K17" s="35">
        <v>20000</v>
      </c>
      <c r="L17" s="35">
        <v>20000</v>
      </c>
      <c r="M17" s="35">
        <v>20000</v>
      </c>
      <c r="N17" s="35">
        <v>20000</v>
      </c>
      <c r="O17" s="35">
        <v>20000</v>
      </c>
      <c r="P17" s="35">
        <v>20000</v>
      </c>
      <c r="Q17" s="35">
        <v>20000</v>
      </c>
      <c r="R17" s="35">
        <v>20000</v>
      </c>
      <c r="S17" s="35">
        <v>20000</v>
      </c>
      <c r="T17" s="35">
        <v>20000</v>
      </c>
      <c r="U17" s="35">
        <v>20000</v>
      </c>
      <c r="V17" s="35">
        <v>20000</v>
      </c>
      <c r="W17" s="35">
        <v>20000</v>
      </c>
      <c r="X17" s="35">
        <v>20000</v>
      </c>
      <c r="Y17" s="1"/>
    </row>
    <row r="18" spans="1:25" x14ac:dyDescent="0.25">
      <c r="A18" s="1"/>
      <c r="B18" s="10" t="s">
        <v>13</v>
      </c>
      <c r="C18" s="33"/>
      <c r="D18" s="35"/>
      <c r="E18" s="35"/>
      <c r="F18" s="35">
        <f>2654+1090+1293+525</f>
        <v>5562</v>
      </c>
      <c r="G18" s="35"/>
      <c r="H18" s="36">
        <v>0</v>
      </c>
      <c r="I18" s="36">
        <v>1500</v>
      </c>
      <c r="J18" s="35">
        <v>3000</v>
      </c>
      <c r="K18" s="35">
        <v>3000</v>
      </c>
      <c r="L18" s="35">
        <v>3000</v>
      </c>
      <c r="M18" s="35">
        <v>3000</v>
      </c>
      <c r="N18" s="35">
        <v>3000</v>
      </c>
      <c r="O18" s="35">
        <v>3000</v>
      </c>
      <c r="P18" s="35">
        <v>3000</v>
      </c>
      <c r="Q18" s="35">
        <v>3000</v>
      </c>
      <c r="R18" s="35">
        <v>3000</v>
      </c>
      <c r="S18" s="35">
        <v>3000</v>
      </c>
      <c r="T18" s="35">
        <v>3000</v>
      </c>
      <c r="U18" s="35">
        <v>3000</v>
      </c>
      <c r="V18" s="35">
        <v>3000</v>
      </c>
      <c r="W18" s="35">
        <v>3000</v>
      </c>
      <c r="X18" s="35">
        <v>3000</v>
      </c>
      <c r="Y18" s="1"/>
    </row>
    <row r="19" spans="1:25" x14ac:dyDescent="0.25">
      <c r="A19" s="1"/>
      <c r="B19" s="10" t="s">
        <v>14</v>
      </c>
      <c r="C19" s="33"/>
      <c r="D19" s="35"/>
      <c r="E19" s="35"/>
      <c r="F19" s="35">
        <v>0</v>
      </c>
      <c r="G19" s="35">
        <f>2440+450+45</f>
        <v>2935</v>
      </c>
      <c r="H19" s="36">
        <v>0</v>
      </c>
      <c r="I19" s="36">
        <v>250</v>
      </c>
      <c r="J19" s="35">
        <v>3000</v>
      </c>
      <c r="K19" s="35">
        <v>3000</v>
      </c>
      <c r="L19" s="35">
        <v>3000</v>
      </c>
      <c r="M19" s="35">
        <v>3000</v>
      </c>
      <c r="N19" s="35">
        <v>3000</v>
      </c>
      <c r="O19" s="35">
        <v>3000</v>
      </c>
      <c r="P19" s="35">
        <v>3000</v>
      </c>
      <c r="Q19" s="35">
        <v>3000</v>
      </c>
      <c r="R19" s="35">
        <v>3000</v>
      </c>
      <c r="S19" s="35">
        <v>3000</v>
      </c>
      <c r="T19" s="35">
        <v>3000</v>
      </c>
      <c r="U19" s="35">
        <v>3000</v>
      </c>
      <c r="V19" s="35">
        <v>3000</v>
      </c>
      <c r="W19" s="35">
        <v>3000</v>
      </c>
      <c r="X19" s="35">
        <v>3000</v>
      </c>
      <c r="Y19" s="1"/>
    </row>
    <row r="20" spans="1:25" x14ac:dyDescent="0.25">
      <c r="A20" s="1"/>
      <c r="B20" s="10" t="s">
        <v>15</v>
      </c>
      <c r="C20" s="33"/>
      <c r="D20" s="35"/>
      <c r="E20" s="35"/>
      <c r="F20" s="35"/>
      <c r="G20" s="35"/>
      <c r="H20" s="36">
        <v>40000</v>
      </c>
      <c r="I20" s="36">
        <v>20000</v>
      </c>
      <c r="J20" s="35">
        <v>100000</v>
      </c>
      <c r="K20" s="35">
        <v>100000</v>
      </c>
      <c r="L20" s="35">
        <v>200000</v>
      </c>
      <c r="M20" s="35">
        <v>200000</v>
      </c>
      <c r="N20" s="35">
        <v>300000</v>
      </c>
      <c r="O20" s="35">
        <v>300000</v>
      </c>
      <c r="P20" s="35">
        <v>300000</v>
      </c>
      <c r="Q20" s="35">
        <v>300000</v>
      </c>
      <c r="R20" s="35">
        <v>300000</v>
      </c>
      <c r="S20" s="35">
        <v>300000</v>
      </c>
      <c r="T20" s="35">
        <v>300000</v>
      </c>
      <c r="U20" s="35">
        <v>300000</v>
      </c>
      <c r="V20" s="35">
        <v>300000</v>
      </c>
      <c r="W20" s="35">
        <v>300000</v>
      </c>
      <c r="X20" s="35">
        <v>300000</v>
      </c>
      <c r="Y20" s="1"/>
    </row>
    <row r="21" spans="1:25" x14ac:dyDescent="0.25">
      <c r="A21" s="1"/>
      <c r="B21" s="10" t="s">
        <v>16</v>
      </c>
      <c r="C21" s="33"/>
      <c r="D21" s="35"/>
      <c r="E21" s="35"/>
      <c r="F21" s="35"/>
      <c r="G21" s="35"/>
      <c r="H21" s="35">
        <v>15000</v>
      </c>
      <c r="I21" s="35">
        <v>15000</v>
      </c>
      <c r="J21" s="35">
        <v>15000</v>
      </c>
      <c r="K21" s="35">
        <v>15000</v>
      </c>
      <c r="L21" s="35">
        <v>15000</v>
      </c>
      <c r="M21" s="35">
        <v>15000</v>
      </c>
      <c r="N21" s="35">
        <v>15000</v>
      </c>
      <c r="O21" s="35">
        <v>15000</v>
      </c>
      <c r="P21" s="35">
        <v>15000</v>
      </c>
      <c r="Q21" s="35">
        <v>15000</v>
      </c>
      <c r="R21" s="35">
        <v>15000</v>
      </c>
      <c r="S21" s="35">
        <v>15000</v>
      </c>
      <c r="T21" s="35">
        <v>15000</v>
      </c>
      <c r="U21" s="35">
        <v>15000</v>
      </c>
      <c r="V21" s="35">
        <v>15000</v>
      </c>
      <c r="W21" s="35">
        <v>15000</v>
      </c>
      <c r="X21" s="35">
        <v>15000</v>
      </c>
      <c r="Y21" s="1"/>
    </row>
    <row r="22" spans="1:25" x14ac:dyDescent="0.25">
      <c r="A22" s="1"/>
      <c r="B22" s="10" t="s">
        <v>17</v>
      </c>
      <c r="C22" s="33"/>
      <c r="D22" s="35">
        <v>3000</v>
      </c>
      <c r="E22" s="35">
        <v>3000</v>
      </c>
      <c r="F22" s="35">
        <v>3000</v>
      </c>
      <c r="G22" s="35">
        <v>3000</v>
      </c>
      <c r="H22" s="35">
        <v>3000</v>
      </c>
      <c r="I22" s="35">
        <v>3000</v>
      </c>
      <c r="J22" s="35">
        <v>10000</v>
      </c>
      <c r="K22" s="35">
        <v>10000</v>
      </c>
      <c r="L22" s="35">
        <v>10000</v>
      </c>
      <c r="M22" s="35">
        <v>10000</v>
      </c>
      <c r="N22" s="35">
        <v>10000</v>
      </c>
      <c r="O22" s="35">
        <v>10000</v>
      </c>
      <c r="P22" s="35">
        <v>10000</v>
      </c>
      <c r="Q22" s="35">
        <v>10000</v>
      </c>
      <c r="R22" s="35">
        <v>10000</v>
      </c>
      <c r="S22" s="35">
        <v>10000</v>
      </c>
      <c r="T22" s="35">
        <v>10000</v>
      </c>
      <c r="U22" s="35">
        <v>10000</v>
      </c>
      <c r="V22" s="35">
        <v>10000</v>
      </c>
      <c r="W22" s="35">
        <v>10000</v>
      </c>
      <c r="X22" s="35">
        <v>10000</v>
      </c>
      <c r="Y22" s="1"/>
    </row>
    <row r="23" spans="1:25" ht="30" x14ac:dyDescent="0.25">
      <c r="A23" s="1"/>
      <c r="B23" s="10" t="s">
        <v>18</v>
      </c>
      <c r="C23" s="33"/>
      <c r="D23" s="35"/>
      <c r="E23" s="35"/>
      <c r="F23" s="35">
        <v>668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1"/>
    </row>
    <row r="24" spans="1:25" ht="15.75" customHeight="1" x14ac:dyDescent="0.25">
      <c r="A24" s="1"/>
      <c r="B24" s="31" t="s">
        <v>19</v>
      </c>
      <c r="C24" s="32">
        <f t="shared" ref="C24:X24" si="7">SUM(C25:C35)</f>
        <v>0</v>
      </c>
      <c r="D24" s="32">
        <f t="shared" si="7"/>
        <v>10721</v>
      </c>
      <c r="E24" s="32">
        <f t="shared" si="7"/>
        <v>14721</v>
      </c>
      <c r="F24" s="32">
        <f t="shared" si="7"/>
        <v>63792.84</v>
      </c>
      <c r="G24" s="32">
        <f t="shared" si="7"/>
        <v>68622.899999999994</v>
      </c>
      <c r="H24" s="32">
        <f t="shared" si="7"/>
        <v>74538.399999999994</v>
      </c>
      <c r="I24" s="32">
        <f t="shared" si="7"/>
        <v>91503</v>
      </c>
      <c r="J24" s="32">
        <f t="shared" si="7"/>
        <v>96363</v>
      </c>
      <c r="K24" s="32">
        <f t="shared" si="7"/>
        <v>100443</v>
      </c>
      <c r="L24" s="32">
        <f t="shared" si="7"/>
        <v>111243</v>
      </c>
      <c r="M24" s="32">
        <f t="shared" si="7"/>
        <v>132044</v>
      </c>
      <c r="N24" s="32">
        <f t="shared" si="7"/>
        <v>141764</v>
      </c>
      <c r="O24" s="32">
        <f t="shared" si="7"/>
        <v>142844</v>
      </c>
      <c r="P24" s="32">
        <f t="shared" si="7"/>
        <v>143924</v>
      </c>
      <c r="Q24" s="32">
        <f t="shared" si="7"/>
        <v>146084</v>
      </c>
      <c r="R24" s="32">
        <f t="shared" si="7"/>
        <v>147704</v>
      </c>
      <c r="S24" s="32">
        <f t="shared" si="7"/>
        <v>149864</v>
      </c>
      <c r="T24" s="32">
        <f t="shared" si="7"/>
        <v>152024</v>
      </c>
      <c r="U24" s="32">
        <f t="shared" si="7"/>
        <v>154184</v>
      </c>
      <c r="V24" s="32">
        <f t="shared" si="7"/>
        <v>157964</v>
      </c>
      <c r="W24" s="32">
        <f t="shared" si="7"/>
        <v>160664</v>
      </c>
      <c r="X24" s="32">
        <f t="shared" si="7"/>
        <v>163364</v>
      </c>
      <c r="Y24" s="1"/>
    </row>
    <row r="25" spans="1:25" x14ac:dyDescent="0.25">
      <c r="A25" s="1"/>
      <c r="B25" s="10" t="s">
        <v>20</v>
      </c>
      <c r="C25" s="37"/>
      <c r="D25" s="38">
        <v>1</v>
      </c>
      <c r="E25" s="38">
        <v>1</v>
      </c>
      <c r="F25" s="38">
        <v>3</v>
      </c>
      <c r="G25" s="38">
        <v>3</v>
      </c>
      <c r="H25" s="38">
        <v>3</v>
      </c>
      <c r="I25" s="38">
        <v>3</v>
      </c>
      <c r="J25" s="38">
        <v>3</v>
      </c>
      <c r="K25" s="38">
        <v>3</v>
      </c>
      <c r="L25" s="38">
        <v>3</v>
      </c>
      <c r="M25" s="38">
        <v>4</v>
      </c>
      <c r="N25" s="38">
        <v>4</v>
      </c>
      <c r="O25" s="38">
        <v>4</v>
      </c>
      <c r="P25" s="38">
        <v>4</v>
      </c>
      <c r="Q25" s="38">
        <v>4</v>
      </c>
      <c r="R25" s="38">
        <v>4</v>
      </c>
      <c r="S25" s="38">
        <v>4</v>
      </c>
      <c r="T25" s="38">
        <v>4</v>
      </c>
      <c r="U25" s="38">
        <v>4</v>
      </c>
      <c r="V25" s="38">
        <v>4</v>
      </c>
      <c r="W25" s="38">
        <v>4</v>
      </c>
      <c r="X25" s="38">
        <v>4</v>
      </c>
      <c r="Y25" s="1"/>
    </row>
    <row r="26" spans="1:25" x14ac:dyDescent="0.25">
      <c r="A26" s="1"/>
      <c r="B26" s="10" t="s">
        <v>21</v>
      </c>
      <c r="C26" s="39"/>
      <c r="D26" s="35">
        <v>8000</v>
      </c>
      <c r="E26" s="35">
        <v>8000</v>
      </c>
      <c r="F26" s="35">
        <v>8000</v>
      </c>
      <c r="G26" s="35">
        <v>8000</v>
      </c>
      <c r="H26" s="35">
        <v>8000</v>
      </c>
      <c r="I26" s="35">
        <v>8000</v>
      </c>
      <c r="J26" s="35">
        <v>8000</v>
      </c>
      <c r="K26" s="35">
        <v>8000</v>
      </c>
      <c r="L26" s="35">
        <v>8000</v>
      </c>
      <c r="M26" s="35">
        <v>8000</v>
      </c>
      <c r="N26" s="35">
        <v>8000</v>
      </c>
      <c r="O26" s="35">
        <v>8000</v>
      </c>
      <c r="P26" s="35">
        <v>8000</v>
      </c>
      <c r="Q26" s="35">
        <v>8000</v>
      </c>
      <c r="R26" s="35">
        <v>8000</v>
      </c>
      <c r="S26" s="35">
        <v>8000</v>
      </c>
      <c r="T26" s="35">
        <v>8000</v>
      </c>
      <c r="U26" s="35">
        <v>8000</v>
      </c>
      <c r="V26" s="35">
        <v>8000</v>
      </c>
      <c r="W26" s="35">
        <v>8000</v>
      </c>
      <c r="X26" s="35">
        <v>8000</v>
      </c>
      <c r="Y26" s="1"/>
    </row>
    <row r="27" spans="1:25" x14ac:dyDescent="0.25">
      <c r="A27" s="1"/>
      <c r="B27" s="10" t="s">
        <v>22</v>
      </c>
      <c r="C27" s="39"/>
      <c r="D27" s="35"/>
      <c r="E27" s="35"/>
      <c r="F27" s="35">
        <v>30000</v>
      </c>
      <c r="G27" s="35">
        <v>30000</v>
      </c>
      <c r="H27" s="35">
        <v>30000</v>
      </c>
      <c r="I27" s="35">
        <v>30000</v>
      </c>
      <c r="J27" s="35">
        <v>30000</v>
      </c>
      <c r="K27" s="35">
        <v>30000</v>
      </c>
      <c r="L27" s="35">
        <v>30000</v>
      </c>
      <c r="M27" s="35">
        <v>30000</v>
      </c>
      <c r="N27" s="35">
        <v>30000</v>
      </c>
      <c r="O27" s="35">
        <v>30000</v>
      </c>
      <c r="P27" s="35">
        <v>30000</v>
      </c>
      <c r="Q27" s="35">
        <v>30000</v>
      </c>
      <c r="R27" s="35">
        <v>30000</v>
      </c>
      <c r="S27" s="35">
        <v>30000</v>
      </c>
      <c r="T27" s="35">
        <v>30000</v>
      </c>
      <c r="U27" s="35">
        <v>30000</v>
      </c>
      <c r="V27" s="35">
        <v>30000</v>
      </c>
      <c r="W27" s="35">
        <v>30000</v>
      </c>
      <c r="X27" s="35">
        <v>30000</v>
      </c>
      <c r="Y27" s="1"/>
    </row>
    <row r="28" spans="1:25" x14ac:dyDescent="0.25">
      <c r="A28" s="1"/>
      <c r="B28" s="10" t="s">
        <v>23</v>
      </c>
      <c r="C28" s="39"/>
      <c r="D28" s="35"/>
      <c r="E28" s="35"/>
      <c r="F28" s="35">
        <v>10500</v>
      </c>
      <c r="G28" s="35">
        <v>15000</v>
      </c>
      <c r="H28" s="35">
        <v>15000</v>
      </c>
      <c r="I28" s="35">
        <v>15000</v>
      </c>
      <c r="J28" s="35">
        <v>15000</v>
      </c>
      <c r="K28" s="35">
        <v>15000</v>
      </c>
      <c r="L28" s="35">
        <v>15000</v>
      </c>
      <c r="M28" s="35">
        <v>15000</v>
      </c>
      <c r="N28" s="35">
        <v>15000</v>
      </c>
      <c r="O28" s="35">
        <v>15000</v>
      </c>
      <c r="P28" s="35">
        <v>15000</v>
      </c>
      <c r="Q28" s="35">
        <v>15000</v>
      </c>
      <c r="R28" s="35">
        <v>15000</v>
      </c>
      <c r="S28" s="35">
        <v>15000</v>
      </c>
      <c r="T28" s="35">
        <v>15000</v>
      </c>
      <c r="U28" s="35">
        <v>15000</v>
      </c>
      <c r="V28" s="35">
        <v>15000</v>
      </c>
      <c r="W28" s="35">
        <v>15000</v>
      </c>
      <c r="X28" s="35">
        <v>15000</v>
      </c>
      <c r="Y28" s="1"/>
    </row>
    <row r="29" spans="1:25" x14ac:dyDescent="0.25">
      <c r="A29" s="1"/>
      <c r="B29" s="10" t="s">
        <v>24</v>
      </c>
      <c r="C29" s="39"/>
      <c r="D29" s="35"/>
      <c r="E29" s="35"/>
      <c r="F29" s="35"/>
      <c r="G29" s="35"/>
      <c r="H29" s="35"/>
      <c r="I29" s="35"/>
      <c r="J29" s="35"/>
      <c r="K29" s="35"/>
      <c r="L29" s="35"/>
      <c r="M29" s="35">
        <v>15000</v>
      </c>
      <c r="N29" s="35">
        <v>15000</v>
      </c>
      <c r="O29" s="35">
        <v>15000</v>
      </c>
      <c r="P29" s="35">
        <v>15000</v>
      </c>
      <c r="Q29" s="35">
        <v>15000</v>
      </c>
      <c r="R29" s="35">
        <v>15000</v>
      </c>
      <c r="S29" s="35">
        <v>15000</v>
      </c>
      <c r="T29" s="35">
        <v>15000</v>
      </c>
      <c r="U29" s="35">
        <v>15000</v>
      </c>
      <c r="V29" s="35">
        <v>15000</v>
      </c>
      <c r="W29" s="35">
        <v>15000</v>
      </c>
      <c r="X29" s="35">
        <v>15000</v>
      </c>
      <c r="Y29" s="1"/>
    </row>
    <row r="30" spans="1:25" x14ac:dyDescent="0.25">
      <c r="A30" s="1"/>
      <c r="B30" s="10" t="s">
        <v>25</v>
      </c>
      <c r="C30" s="39"/>
      <c r="D30" s="35"/>
      <c r="E30" s="35"/>
      <c r="F30" s="35"/>
      <c r="G30" s="35"/>
      <c r="H30" s="35"/>
      <c r="I30" s="35">
        <v>7000</v>
      </c>
      <c r="J30" s="35">
        <v>7000</v>
      </c>
      <c r="K30" s="35">
        <v>7000</v>
      </c>
      <c r="L30" s="35">
        <v>7000</v>
      </c>
      <c r="M30" s="35">
        <v>7000</v>
      </c>
      <c r="N30" s="35">
        <v>7000</v>
      </c>
      <c r="O30" s="35">
        <v>7000</v>
      </c>
      <c r="P30" s="35">
        <v>7000</v>
      </c>
      <c r="Q30" s="35">
        <v>7000</v>
      </c>
      <c r="R30" s="35">
        <v>7000</v>
      </c>
      <c r="S30" s="35">
        <v>7000</v>
      </c>
      <c r="T30" s="35">
        <v>7000</v>
      </c>
      <c r="U30" s="35">
        <v>7000</v>
      </c>
      <c r="V30" s="35">
        <v>7000</v>
      </c>
      <c r="W30" s="35">
        <v>7000</v>
      </c>
      <c r="X30" s="35">
        <v>7000</v>
      </c>
      <c r="Y30" s="1"/>
    </row>
    <row r="31" spans="1:25" x14ac:dyDescent="0.25">
      <c r="A31" s="1"/>
      <c r="B31" s="10" t="s">
        <v>26</v>
      </c>
      <c r="C31" s="40"/>
      <c r="D31" s="35"/>
      <c r="E31" s="35"/>
      <c r="F31" s="35">
        <v>3000</v>
      </c>
      <c r="G31" s="35">
        <v>3000</v>
      </c>
      <c r="H31" s="35">
        <v>3000</v>
      </c>
      <c r="I31" s="35">
        <v>3000</v>
      </c>
      <c r="J31" s="35">
        <v>3000</v>
      </c>
      <c r="K31" s="35">
        <v>3000</v>
      </c>
      <c r="L31" s="35">
        <v>3000</v>
      </c>
      <c r="M31" s="35">
        <v>3000</v>
      </c>
      <c r="N31" s="35">
        <v>3000</v>
      </c>
      <c r="O31" s="35">
        <v>3000</v>
      </c>
      <c r="P31" s="35">
        <v>3000</v>
      </c>
      <c r="Q31" s="35">
        <v>3000</v>
      </c>
      <c r="R31" s="35">
        <v>3000</v>
      </c>
      <c r="S31" s="35">
        <v>3000</v>
      </c>
      <c r="T31" s="35">
        <v>3000</v>
      </c>
      <c r="U31" s="35">
        <v>3000</v>
      </c>
      <c r="V31" s="35">
        <v>3000</v>
      </c>
      <c r="W31" s="35">
        <v>3000</v>
      </c>
      <c r="X31" s="35">
        <v>3000</v>
      </c>
      <c r="Y31" s="1"/>
    </row>
    <row r="32" spans="1:25" x14ac:dyDescent="0.25">
      <c r="A32" s="3"/>
      <c r="B32" s="10" t="s">
        <v>27</v>
      </c>
      <c r="C32" s="33"/>
      <c r="D32" s="35"/>
      <c r="E32" s="35"/>
      <c r="F32" s="35">
        <f t="shared" ref="F32:X32" si="8">F36*$F$3</f>
        <v>129.84</v>
      </c>
      <c r="G32" s="35">
        <f t="shared" si="8"/>
        <v>459.9</v>
      </c>
      <c r="H32" s="35">
        <f t="shared" si="8"/>
        <v>2375.4</v>
      </c>
      <c r="I32" s="35">
        <f t="shared" si="8"/>
        <v>11340</v>
      </c>
      <c r="J32" s="35">
        <f t="shared" si="8"/>
        <v>16200</v>
      </c>
      <c r="K32" s="35">
        <f t="shared" si="8"/>
        <v>17280</v>
      </c>
      <c r="L32" s="35">
        <f t="shared" si="8"/>
        <v>28080</v>
      </c>
      <c r="M32" s="35">
        <f t="shared" si="8"/>
        <v>29160</v>
      </c>
      <c r="N32" s="35">
        <f t="shared" si="8"/>
        <v>38880</v>
      </c>
      <c r="O32" s="35">
        <f t="shared" si="8"/>
        <v>39960</v>
      </c>
      <c r="P32" s="35">
        <f t="shared" si="8"/>
        <v>41040</v>
      </c>
      <c r="Q32" s="35">
        <f t="shared" si="8"/>
        <v>43200</v>
      </c>
      <c r="R32" s="35">
        <f t="shared" si="8"/>
        <v>44820</v>
      </c>
      <c r="S32" s="35">
        <f t="shared" si="8"/>
        <v>46980</v>
      </c>
      <c r="T32" s="35">
        <f t="shared" si="8"/>
        <v>49140</v>
      </c>
      <c r="U32" s="35">
        <f t="shared" si="8"/>
        <v>51300</v>
      </c>
      <c r="V32" s="35">
        <f t="shared" si="8"/>
        <v>55080</v>
      </c>
      <c r="W32" s="35">
        <f t="shared" si="8"/>
        <v>57780</v>
      </c>
      <c r="X32" s="35">
        <f t="shared" si="8"/>
        <v>60480</v>
      </c>
      <c r="Y32" s="1"/>
    </row>
    <row r="33" spans="1:25" ht="15.75" customHeight="1" x14ac:dyDescent="0.25">
      <c r="A33" s="3"/>
      <c r="B33" s="10" t="s">
        <v>28</v>
      </c>
      <c r="C33" s="33">
        <f t="shared" ref="C33:X33" si="9">$G$3*C25</f>
        <v>0</v>
      </c>
      <c r="D33" s="35">
        <f t="shared" si="9"/>
        <v>2720</v>
      </c>
      <c r="E33" s="35">
        <f t="shared" si="9"/>
        <v>2720</v>
      </c>
      <c r="F33" s="35">
        <f t="shared" si="9"/>
        <v>8160</v>
      </c>
      <c r="G33" s="35">
        <f t="shared" si="9"/>
        <v>8160</v>
      </c>
      <c r="H33" s="35">
        <f t="shared" si="9"/>
        <v>8160</v>
      </c>
      <c r="I33" s="35">
        <f t="shared" si="9"/>
        <v>8160</v>
      </c>
      <c r="J33" s="35">
        <f t="shared" si="9"/>
        <v>8160</v>
      </c>
      <c r="K33" s="35">
        <f t="shared" si="9"/>
        <v>8160</v>
      </c>
      <c r="L33" s="35">
        <f t="shared" si="9"/>
        <v>8160</v>
      </c>
      <c r="M33" s="35">
        <f t="shared" si="9"/>
        <v>10880</v>
      </c>
      <c r="N33" s="35">
        <f t="shared" si="9"/>
        <v>10880</v>
      </c>
      <c r="O33" s="35">
        <f t="shared" si="9"/>
        <v>10880</v>
      </c>
      <c r="P33" s="35">
        <f t="shared" si="9"/>
        <v>10880</v>
      </c>
      <c r="Q33" s="35">
        <f t="shared" si="9"/>
        <v>10880</v>
      </c>
      <c r="R33" s="35">
        <f t="shared" si="9"/>
        <v>10880</v>
      </c>
      <c r="S33" s="35">
        <f t="shared" si="9"/>
        <v>10880</v>
      </c>
      <c r="T33" s="35">
        <f t="shared" si="9"/>
        <v>10880</v>
      </c>
      <c r="U33" s="35">
        <f t="shared" si="9"/>
        <v>10880</v>
      </c>
      <c r="V33" s="35">
        <f t="shared" si="9"/>
        <v>10880</v>
      </c>
      <c r="W33" s="35">
        <f t="shared" si="9"/>
        <v>10880</v>
      </c>
      <c r="X33" s="35">
        <f t="shared" si="9"/>
        <v>10880</v>
      </c>
      <c r="Y33" s="1"/>
    </row>
    <row r="34" spans="1:25" x14ac:dyDescent="0.25">
      <c r="A34" s="1"/>
      <c r="B34" s="10" t="s">
        <v>29</v>
      </c>
      <c r="C34" s="40"/>
      <c r="D34" s="35"/>
      <c r="E34" s="35">
        <v>2000</v>
      </c>
      <c r="F34" s="35">
        <v>2000</v>
      </c>
      <c r="G34" s="35">
        <v>2000</v>
      </c>
      <c r="H34" s="35">
        <v>6000</v>
      </c>
      <c r="I34" s="35">
        <v>6000</v>
      </c>
      <c r="J34" s="35">
        <v>6000</v>
      </c>
      <c r="K34" s="35">
        <v>9000</v>
      </c>
      <c r="L34" s="35">
        <v>9000</v>
      </c>
      <c r="M34" s="35">
        <v>9000</v>
      </c>
      <c r="N34" s="35">
        <v>9000</v>
      </c>
      <c r="O34" s="35">
        <v>9000</v>
      </c>
      <c r="P34" s="35">
        <v>9000</v>
      </c>
      <c r="Q34" s="35">
        <v>9000</v>
      </c>
      <c r="R34" s="35">
        <v>9000</v>
      </c>
      <c r="S34" s="35">
        <v>9000</v>
      </c>
      <c r="T34" s="35">
        <v>9000</v>
      </c>
      <c r="U34" s="35">
        <v>9000</v>
      </c>
      <c r="V34" s="35">
        <v>9000</v>
      </c>
      <c r="W34" s="35">
        <v>9000</v>
      </c>
      <c r="X34" s="35">
        <v>9000</v>
      </c>
      <c r="Y34" s="1"/>
    </row>
    <row r="35" spans="1:25" ht="15.75" customHeight="1" x14ac:dyDescent="0.25">
      <c r="A35" s="41"/>
      <c r="B35" s="10" t="s">
        <v>30</v>
      </c>
      <c r="C35" s="39"/>
      <c r="D35" s="35"/>
      <c r="E35" s="35">
        <v>2000</v>
      </c>
      <c r="F35" s="35">
        <v>2000</v>
      </c>
      <c r="G35" s="35">
        <v>2000</v>
      </c>
      <c r="H35" s="35">
        <v>2000</v>
      </c>
      <c r="I35" s="35">
        <v>3000</v>
      </c>
      <c r="J35" s="35">
        <v>3000</v>
      </c>
      <c r="K35" s="35">
        <v>3000</v>
      </c>
      <c r="L35" s="35">
        <v>3000</v>
      </c>
      <c r="M35" s="35">
        <v>5000</v>
      </c>
      <c r="N35" s="35">
        <v>5000</v>
      </c>
      <c r="O35" s="35">
        <v>5000</v>
      </c>
      <c r="P35" s="35">
        <v>5000</v>
      </c>
      <c r="Q35" s="35">
        <v>5000</v>
      </c>
      <c r="R35" s="35">
        <v>5000</v>
      </c>
      <c r="S35" s="35">
        <v>5000</v>
      </c>
      <c r="T35" s="35">
        <v>5000</v>
      </c>
      <c r="U35" s="35">
        <v>5000</v>
      </c>
      <c r="V35" s="35">
        <v>5000</v>
      </c>
      <c r="W35" s="35">
        <v>5000</v>
      </c>
      <c r="X35" s="35">
        <v>5000</v>
      </c>
      <c r="Y35" s="1"/>
    </row>
    <row r="36" spans="1:25" ht="30" customHeight="1" x14ac:dyDescent="0.25">
      <c r="A36" s="1"/>
      <c r="B36" s="25" t="s">
        <v>31</v>
      </c>
      <c r="C36" s="42">
        <f t="shared" ref="C36:E36" si="10">SUM(C41,C43,C45)</f>
        <v>0</v>
      </c>
      <c r="D36" s="42">
        <f t="shared" si="10"/>
        <v>0</v>
      </c>
      <c r="E36" s="42">
        <f t="shared" si="10"/>
        <v>0</v>
      </c>
      <c r="F36" s="42">
        <v>2164</v>
      </c>
      <c r="G36" s="43">
        <v>7665</v>
      </c>
      <c r="H36" s="43">
        <v>39590</v>
      </c>
      <c r="I36" s="42">
        <f t="shared" ref="I36:X36" si="11">SUM(I41,I43,I45)</f>
        <v>189000</v>
      </c>
      <c r="J36" s="42">
        <f t="shared" si="11"/>
        <v>270000</v>
      </c>
      <c r="K36" s="42">
        <f t="shared" si="11"/>
        <v>288000</v>
      </c>
      <c r="L36" s="42">
        <f t="shared" si="11"/>
        <v>468000</v>
      </c>
      <c r="M36" s="42">
        <f t="shared" si="11"/>
        <v>486000</v>
      </c>
      <c r="N36" s="42">
        <f t="shared" si="11"/>
        <v>648000</v>
      </c>
      <c r="O36" s="42">
        <f t="shared" si="11"/>
        <v>666000</v>
      </c>
      <c r="P36" s="42">
        <f t="shared" si="11"/>
        <v>684000</v>
      </c>
      <c r="Q36" s="42">
        <f t="shared" si="11"/>
        <v>720000</v>
      </c>
      <c r="R36" s="42">
        <f t="shared" si="11"/>
        <v>747000</v>
      </c>
      <c r="S36" s="42">
        <f t="shared" si="11"/>
        <v>783000</v>
      </c>
      <c r="T36" s="42">
        <f t="shared" si="11"/>
        <v>819000</v>
      </c>
      <c r="U36" s="42">
        <f t="shared" si="11"/>
        <v>855000</v>
      </c>
      <c r="V36" s="42">
        <f t="shared" si="11"/>
        <v>918000</v>
      </c>
      <c r="W36" s="42">
        <f t="shared" si="11"/>
        <v>963000</v>
      </c>
      <c r="X36" s="42">
        <f t="shared" si="11"/>
        <v>1008000</v>
      </c>
      <c r="Y36" s="1"/>
    </row>
    <row r="37" spans="1:25" ht="12" customHeight="1" x14ac:dyDescent="0.25">
      <c r="A37" s="44"/>
      <c r="B37" s="45" t="s">
        <v>1</v>
      </c>
      <c r="C37" s="46"/>
      <c r="D37" s="47"/>
      <c r="E37" s="47"/>
      <c r="F37" s="48">
        <f>F36/F38</f>
        <v>541</v>
      </c>
      <c r="G37" s="49">
        <v>696</v>
      </c>
      <c r="H37" s="49">
        <v>942</v>
      </c>
      <c r="I37" s="47">
        <f t="shared" ref="I37:X37" si="12">I36/I38</f>
        <v>900</v>
      </c>
      <c r="J37" s="47">
        <f t="shared" si="12"/>
        <v>900</v>
      </c>
      <c r="K37" s="47">
        <f t="shared" si="12"/>
        <v>900</v>
      </c>
      <c r="L37" s="47">
        <f t="shared" si="12"/>
        <v>900</v>
      </c>
      <c r="M37" s="47">
        <f t="shared" si="12"/>
        <v>900</v>
      </c>
      <c r="N37" s="47">
        <f t="shared" si="12"/>
        <v>900</v>
      </c>
      <c r="O37" s="47">
        <f t="shared" si="12"/>
        <v>900</v>
      </c>
      <c r="P37" s="47">
        <f t="shared" si="12"/>
        <v>900</v>
      </c>
      <c r="Q37" s="47">
        <f t="shared" si="12"/>
        <v>900</v>
      </c>
      <c r="R37" s="47">
        <f t="shared" si="12"/>
        <v>900</v>
      </c>
      <c r="S37" s="47">
        <f t="shared" si="12"/>
        <v>900</v>
      </c>
      <c r="T37" s="47">
        <f t="shared" si="12"/>
        <v>900</v>
      </c>
      <c r="U37" s="47">
        <f t="shared" si="12"/>
        <v>900</v>
      </c>
      <c r="V37" s="47">
        <f t="shared" si="12"/>
        <v>900</v>
      </c>
      <c r="W37" s="47">
        <f t="shared" si="12"/>
        <v>900</v>
      </c>
      <c r="X37" s="47">
        <f t="shared" si="12"/>
        <v>900</v>
      </c>
      <c r="Y37" s="44"/>
    </row>
    <row r="38" spans="1:25" ht="14.25" customHeight="1" x14ac:dyDescent="0.25">
      <c r="A38" s="44"/>
      <c r="B38" s="45" t="s">
        <v>32</v>
      </c>
      <c r="C38" s="46"/>
      <c r="D38" s="47"/>
      <c r="E38" s="47"/>
      <c r="F38" s="48">
        <v>4</v>
      </c>
      <c r="G38" s="49">
        <v>11</v>
      </c>
      <c r="H38" s="49">
        <v>42</v>
      </c>
      <c r="I38" s="47">
        <f t="shared" ref="I38:X38" si="13">I40+I42+I44</f>
        <v>210</v>
      </c>
      <c r="J38" s="47">
        <f t="shared" si="13"/>
        <v>300</v>
      </c>
      <c r="K38" s="47">
        <f t="shared" si="13"/>
        <v>320</v>
      </c>
      <c r="L38" s="47">
        <f t="shared" si="13"/>
        <v>520</v>
      </c>
      <c r="M38" s="47">
        <f t="shared" si="13"/>
        <v>540</v>
      </c>
      <c r="N38" s="47">
        <f t="shared" si="13"/>
        <v>720</v>
      </c>
      <c r="O38" s="47">
        <f t="shared" si="13"/>
        <v>740</v>
      </c>
      <c r="P38" s="47">
        <f t="shared" si="13"/>
        <v>760</v>
      </c>
      <c r="Q38" s="47">
        <f t="shared" si="13"/>
        <v>800</v>
      </c>
      <c r="R38" s="47">
        <f t="shared" si="13"/>
        <v>830</v>
      </c>
      <c r="S38" s="47">
        <f t="shared" si="13"/>
        <v>870</v>
      </c>
      <c r="T38" s="47">
        <f t="shared" si="13"/>
        <v>910</v>
      </c>
      <c r="U38" s="47">
        <f t="shared" si="13"/>
        <v>950</v>
      </c>
      <c r="V38" s="47">
        <f t="shared" si="13"/>
        <v>1020</v>
      </c>
      <c r="W38" s="47">
        <f t="shared" si="13"/>
        <v>1070</v>
      </c>
      <c r="X38" s="47">
        <f t="shared" si="13"/>
        <v>1120</v>
      </c>
      <c r="Y38" s="44"/>
    </row>
    <row r="39" spans="1:25" ht="2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9" customHeight="1" x14ac:dyDescent="0.25">
      <c r="A40" s="1"/>
      <c r="B40" s="10" t="s">
        <v>33</v>
      </c>
      <c r="C40" s="50"/>
      <c r="D40" s="51"/>
      <c r="E40" s="51"/>
      <c r="F40" s="51">
        <v>4</v>
      </c>
      <c r="G40" s="51">
        <v>10</v>
      </c>
      <c r="H40" s="51">
        <v>50</v>
      </c>
      <c r="I40" s="51">
        <v>70</v>
      </c>
      <c r="J40" s="51">
        <v>90</v>
      </c>
      <c r="K40" s="51">
        <v>110</v>
      </c>
      <c r="L40" s="51">
        <v>130</v>
      </c>
      <c r="M40" s="51">
        <v>150</v>
      </c>
      <c r="N40" s="51">
        <v>150</v>
      </c>
      <c r="O40" s="51">
        <v>170</v>
      </c>
      <c r="P40" s="51">
        <v>190</v>
      </c>
      <c r="Q40" s="51">
        <v>230</v>
      </c>
      <c r="R40" s="51">
        <v>260</v>
      </c>
      <c r="S40" s="51">
        <v>300</v>
      </c>
      <c r="T40" s="51">
        <v>340</v>
      </c>
      <c r="U40" s="51">
        <v>380</v>
      </c>
      <c r="V40" s="51">
        <v>450</v>
      </c>
      <c r="W40" s="51">
        <v>500</v>
      </c>
      <c r="X40" s="51">
        <v>550</v>
      </c>
      <c r="Y40" s="1"/>
    </row>
    <row r="41" spans="1:25" x14ac:dyDescent="0.25">
      <c r="A41" s="1"/>
      <c r="B41" s="10" t="s">
        <v>34</v>
      </c>
      <c r="C41" s="52">
        <f t="shared" ref="C41:E41" si="14">$E$3*C40</f>
        <v>0</v>
      </c>
      <c r="D41" s="52">
        <f t="shared" si="14"/>
        <v>0</v>
      </c>
      <c r="E41" s="52">
        <f t="shared" si="14"/>
        <v>0</v>
      </c>
      <c r="F41" s="52">
        <v>2164</v>
      </c>
      <c r="G41" s="52">
        <f t="shared" ref="G41:X41" si="15">$E$3*G40</f>
        <v>9000</v>
      </c>
      <c r="H41" s="52">
        <f t="shared" si="15"/>
        <v>45000</v>
      </c>
      <c r="I41" s="52">
        <f t="shared" si="15"/>
        <v>63000</v>
      </c>
      <c r="J41" s="52">
        <f t="shared" si="15"/>
        <v>81000</v>
      </c>
      <c r="K41" s="52">
        <f t="shared" si="15"/>
        <v>99000</v>
      </c>
      <c r="L41" s="52">
        <f t="shared" si="15"/>
        <v>117000</v>
      </c>
      <c r="M41" s="52">
        <f t="shared" si="15"/>
        <v>135000</v>
      </c>
      <c r="N41" s="52">
        <f t="shared" si="15"/>
        <v>135000</v>
      </c>
      <c r="O41" s="52">
        <f t="shared" si="15"/>
        <v>153000</v>
      </c>
      <c r="P41" s="52">
        <f t="shared" si="15"/>
        <v>171000</v>
      </c>
      <c r="Q41" s="52">
        <f t="shared" si="15"/>
        <v>207000</v>
      </c>
      <c r="R41" s="52">
        <f t="shared" si="15"/>
        <v>234000</v>
      </c>
      <c r="S41" s="52">
        <f t="shared" si="15"/>
        <v>270000</v>
      </c>
      <c r="T41" s="52">
        <f t="shared" si="15"/>
        <v>306000</v>
      </c>
      <c r="U41" s="52">
        <f t="shared" si="15"/>
        <v>342000</v>
      </c>
      <c r="V41" s="52">
        <f t="shared" si="15"/>
        <v>405000</v>
      </c>
      <c r="W41" s="52">
        <f t="shared" si="15"/>
        <v>450000</v>
      </c>
      <c r="X41" s="52">
        <f t="shared" si="15"/>
        <v>495000</v>
      </c>
      <c r="Y41" s="1"/>
    </row>
    <row r="42" spans="1:25" ht="30" x14ac:dyDescent="0.25">
      <c r="A42" s="1"/>
      <c r="B42" s="10" t="s">
        <v>35</v>
      </c>
      <c r="C42" s="51"/>
      <c r="D42" s="51"/>
      <c r="E42" s="51"/>
      <c r="F42" s="51">
        <v>0</v>
      </c>
      <c r="G42" s="51">
        <v>0</v>
      </c>
      <c r="H42" s="51">
        <v>140</v>
      </c>
      <c r="I42" s="51">
        <v>140</v>
      </c>
      <c r="J42" s="51">
        <v>180</v>
      </c>
      <c r="K42" s="51">
        <v>180</v>
      </c>
      <c r="L42" s="51">
        <v>360</v>
      </c>
      <c r="M42" s="51">
        <v>360</v>
      </c>
      <c r="N42" s="51">
        <v>540</v>
      </c>
      <c r="O42" s="51">
        <v>540</v>
      </c>
      <c r="P42" s="51">
        <v>540</v>
      </c>
      <c r="Q42" s="51">
        <v>540</v>
      </c>
      <c r="R42" s="51">
        <v>540</v>
      </c>
      <c r="S42" s="51">
        <v>540</v>
      </c>
      <c r="T42" s="51">
        <v>540</v>
      </c>
      <c r="U42" s="51">
        <v>540</v>
      </c>
      <c r="V42" s="51">
        <v>540</v>
      </c>
      <c r="W42" s="51">
        <v>540</v>
      </c>
      <c r="X42" s="51">
        <v>540</v>
      </c>
      <c r="Y42" s="1"/>
    </row>
    <row r="43" spans="1:25" ht="30" x14ac:dyDescent="0.25">
      <c r="A43" s="1"/>
      <c r="B43" s="10" t="s">
        <v>36</v>
      </c>
      <c r="C43" s="52">
        <f t="shared" ref="C43:X43" si="16">$E$3*C42</f>
        <v>0</v>
      </c>
      <c r="D43" s="52">
        <f t="shared" si="16"/>
        <v>0</v>
      </c>
      <c r="E43" s="52">
        <f t="shared" si="16"/>
        <v>0</v>
      </c>
      <c r="F43" s="52">
        <f t="shared" si="16"/>
        <v>0</v>
      </c>
      <c r="G43" s="52">
        <f t="shared" si="16"/>
        <v>0</v>
      </c>
      <c r="H43" s="52">
        <f t="shared" si="16"/>
        <v>126000</v>
      </c>
      <c r="I43" s="52">
        <f t="shared" si="16"/>
        <v>126000</v>
      </c>
      <c r="J43" s="52">
        <f t="shared" si="16"/>
        <v>162000</v>
      </c>
      <c r="K43" s="52">
        <f t="shared" si="16"/>
        <v>162000</v>
      </c>
      <c r="L43" s="52">
        <f t="shared" si="16"/>
        <v>324000</v>
      </c>
      <c r="M43" s="52">
        <f t="shared" si="16"/>
        <v>324000</v>
      </c>
      <c r="N43" s="52">
        <f t="shared" si="16"/>
        <v>486000</v>
      </c>
      <c r="O43" s="52">
        <f t="shared" si="16"/>
        <v>486000</v>
      </c>
      <c r="P43" s="52">
        <f t="shared" si="16"/>
        <v>486000</v>
      </c>
      <c r="Q43" s="52">
        <f t="shared" si="16"/>
        <v>486000</v>
      </c>
      <c r="R43" s="52">
        <f t="shared" si="16"/>
        <v>486000</v>
      </c>
      <c r="S43" s="52">
        <f t="shared" si="16"/>
        <v>486000</v>
      </c>
      <c r="T43" s="52">
        <f t="shared" si="16"/>
        <v>486000</v>
      </c>
      <c r="U43" s="52">
        <f t="shared" si="16"/>
        <v>486000</v>
      </c>
      <c r="V43" s="52">
        <f t="shared" si="16"/>
        <v>486000</v>
      </c>
      <c r="W43" s="52">
        <f t="shared" si="16"/>
        <v>486000</v>
      </c>
      <c r="X43" s="52">
        <f t="shared" si="16"/>
        <v>486000</v>
      </c>
      <c r="Y43" s="1"/>
    </row>
    <row r="44" spans="1:25" x14ac:dyDescent="0.25">
      <c r="A44" s="1"/>
      <c r="B44" s="10" t="s">
        <v>37</v>
      </c>
      <c r="C44" s="51"/>
      <c r="D44" s="51"/>
      <c r="E44" s="51"/>
      <c r="F44" s="51">
        <v>0</v>
      </c>
      <c r="G44" s="51">
        <v>0</v>
      </c>
      <c r="H44" s="51">
        <v>0</v>
      </c>
      <c r="I44" s="51">
        <v>0</v>
      </c>
      <c r="J44" s="51">
        <v>30</v>
      </c>
      <c r="K44" s="51">
        <v>30</v>
      </c>
      <c r="L44" s="51">
        <v>30</v>
      </c>
      <c r="M44" s="51">
        <v>30</v>
      </c>
      <c r="N44" s="51">
        <v>30</v>
      </c>
      <c r="O44" s="51">
        <v>30</v>
      </c>
      <c r="P44" s="51">
        <v>30</v>
      </c>
      <c r="Q44" s="51">
        <v>30</v>
      </c>
      <c r="R44" s="51">
        <v>30</v>
      </c>
      <c r="S44" s="51">
        <v>30</v>
      </c>
      <c r="T44" s="51">
        <v>30</v>
      </c>
      <c r="U44" s="51">
        <v>30</v>
      </c>
      <c r="V44" s="51">
        <v>30</v>
      </c>
      <c r="W44" s="51">
        <v>30</v>
      </c>
      <c r="X44" s="51">
        <v>30</v>
      </c>
      <c r="Y44" s="1"/>
    </row>
    <row r="45" spans="1:25" x14ac:dyDescent="0.25">
      <c r="A45" s="1"/>
      <c r="B45" s="10" t="s">
        <v>38</v>
      </c>
      <c r="C45" s="52">
        <f t="shared" ref="C45:X45" si="17">$E$3*C44</f>
        <v>0</v>
      </c>
      <c r="D45" s="52">
        <f t="shared" si="17"/>
        <v>0</v>
      </c>
      <c r="E45" s="52">
        <f t="shared" si="17"/>
        <v>0</v>
      </c>
      <c r="F45" s="52">
        <f t="shared" si="17"/>
        <v>0</v>
      </c>
      <c r="G45" s="52">
        <f t="shared" si="17"/>
        <v>0</v>
      </c>
      <c r="H45" s="52">
        <f t="shared" si="17"/>
        <v>0</v>
      </c>
      <c r="I45" s="52">
        <f t="shared" si="17"/>
        <v>0</v>
      </c>
      <c r="J45" s="52">
        <f t="shared" si="17"/>
        <v>27000</v>
      </c>
      <c r="K45" s="52">
        <f t="shared" si="17"/>
        <v>27000</v>
      </c>
      <c r="L45" s="52">
        <f t="shared" si="17"/>
        <v>27000</v>
      </c>
      <c r="M45" s="52">
        <f t="shared" si="17"/>
        <v>27000</v>
      </c>
      <c r="N45" s="52">
        <f t="shared" si="17"/>
        <v>27000</v>
      </c>
      <c r="O45" s="52">
        <f t="shared" si="17"/>
        <v>27000</v>
      </c>
      <c r="P45" s="52">
        <f t="shared" si="17"/>
        <v>27000</v>
      </c>
      <c r="Q45" s="52">
        <f t="shared" si="17"/>
        <v>27000</v>
      </c>
      <c r="R45" s="52">
        <f t="shared" si="17"/>
        <v>27000</v>
      </c>
      <c r="S45" s="52">
        <f t="shared" si="17"/>
        <v>27000</v>
      </c>
      <c r="T45" s="52">
        <f t="shared" si="17"/>
        <v>27000</v>
      </c>
      <c r="U45" s="52">
        <f t="shared" si="17"/>
        <v>27000</v>
      </c>
      <c r="V45" s="52">
        <f t="shared" si="17"/>
        <v>27000</v>
      </c>
      <c r="W45" s="52">
        <f t="shared" si="17"/>
        <v>27000</v>
      </c>
      <c r="X45" s="52">
        <f t="shared" si="17"/>
        <v>27000</v>
      </c>
      <c r="Y45" s="1"/>
    </row>
    <row r="46" spans="1:2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 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Александр Бедняков</cp:lastModifiedBy>
  <dcterms:modified xsi:type="dcterms:W3CDTF">2019-12-08T18:16:19Z</dcterms:modified>
</cp:coreProperties>
</file>